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ownloads\"/>
    </mc:Choice>
  </mc:AlternateContent>
  <bookViews>
    <workbookView xWindow="0" yWindow="0" windowWidth="21840" windowHeight="6180"/>
  </bookViews>
  <sheets>
    <sheet name="Septiembre" sheetId="1" r:id="rId1"/>
  </sheets>
  <definedNames>
    <definedName name="_xlnm._FilterDatabase" localSheetId="0" hidden="1">Septiembre!$A$24:$Q$48</definedName>
    <definedName name="_xlnm.Print_Area" localSheetId="0">Septiembre!$B$2:$Q$48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48" i="1"/>
  <c r="N46" i="1" l="1"/>
  <c r="N47" i="1"/>
  <c r="N44" i="1"/>
  <c r="N43" i="1"/>
  <c r="N41" i="1"/>
  <c r="N38" i="1"/>
  <c r="N37" i="1"/>
  <c r="N36" i="1"/>
  <c r="N35" i="1"/>
  <c r="N34" i="1"/>
  <c r="N33" i="1"/>
  <c r="N32" i="1"/>
  <c r="N31" i="1"/>
  <c r="G48" i="1"/>
  <c r="H48" i="1"/>
  <c r="I48" i="1"/>
  <c r="J48" i="1"/>
  <c r="K48" i="1"/>
  <c r="L48" i="1"/>
  <c r="M48" i="1"/>
  <c r="N48" i="1"/>
  <c r="O48" i="1"/>
  <c r="P48" i="1"/>
  <c r="Q48" i="1"/>
  <c r="F48" i="1"/>
  <c r="E37" i="1"/>
  <c r="E35" i="1"/>
  <c r="E36" i="1"/>
  <c r="E46" i="1"/>
  <c r="N42" i="1"/>
  <c r="E44" i="1"/>
  <c r="E40" i="1"/>
  <c r="E38" i="1"/>
  <c r="E39" i="1"/>
  <c r="E42" i="1"/>
  <c r="E43" i="1"/>
  <c r="E45" i="1"/>
  <c r="E47" i="1"/>
  <c r="E33" i="1"/>
  <c r="E31" i="1"/>
  <c r="E32" i="1"/>
  <c r="E30" i="1"/>
  <c r="E27" i="1"/>
  <c r="E26" i="1"/>
  <c r="E28" i="1"/>
  <c r="E29" i="1"/>
  <c r="E41" i="1" l="1"/>
  <c r="E34" i="1"/>
</calcChain>
</file>

<file path=xl/sharedStrings.xml><?xml version="1.0" encoding="utf-8"?>
<sst xmlns="http://schemas.openxmlformats.org/spreadsheetml/2006/main" count="103" uniqueCount="61">
  <si>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</si>
  <si>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</si>
  <si>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</si>
  <si>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</si>
  <si>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</si>
  <si>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</si>
  <si>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</si>
  <si>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</si>
  <si>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</si>
  <si>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</si>
  <si>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</si>
  <si>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</si>
  <si>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</si>
  <si>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Ejecución 2025</t>
  </si>
  <si>
    <t>Tipo de Gasto</t>
  </si>
  <si>
    <t>Mecanismo de Contratación</t>
  </si>
  <si>
    <t>Descripción del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</si>
  <si>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</si>
  <si>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</si>
  <si>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</si>
  <si>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</si>
  <si>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</si>
  <si>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</si>
  <si>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</si>
  <si>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</si>
  <si>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</si>
  <si>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</si>
  <si>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</si>
  <si>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</si>
  <si>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</si>
  <si>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</si>
  <si>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Mensual </t>
  </si>
  <si>
    <t>Convenio Marco</t>
  </si>
  <si>
    <t>Compra Ágil</t>
  </si>
  <si>
    <t>Licitación Pública</t>
  </si>
  <si>
    <t>Trato Directo</t>
  </si>
  <si>
    <t>Diplomados Regulares en modalidad E-learning 2025, Diplomado en Seguridad Ciudadana, Universidad de Chile, OC 761-464-SE25 (Cuota N° 1 - N°2).</t>
  </si>
  <si>
    <t>Contratación de Servicio de Producción Audiovisual por Cierre Academia 2024 "Análisis y Proyecciones de los Procesos de Transferencia de Competencias" (Arrastre 2024), OC 761-906-AG24</t>
  </si>
  <si>
    <t>Diplomados Regulares en modalidad E-learning 2025, Diplomado en Proyectos en Prevención del Delito desde los Espacios Locales, Universidad de Chile, OC 761-463-SE25, Cuota N° 1 (35%) - Cuota N°2 (35%).</t>
  </si>
  <si>
    <t>Diplomados Regulares en modalidad E-learning 2025, Diplomado en Justicia Local y Derecho Municipal, Universidad de Chile, OC 761-583-SE25, Cuota N° 1 (35%) - Cuota N°2 (35%).</t>
  </si>
  <si>
    <t>Diplomados Regulares en modalidad E-learning 2025, Diplomado en Liderazgo y Habilidades Directivas, Universidad de Chile, OC 761-528-SE25, Cuota N° 1 (35%) - Cuota N°2 (35%).</t>
  </si>
  <si>
    <t>Diplomados Regulares en modalidad E-learning 2025, Diplomado en Plan comunal de Fiscalización Ley 21.020 sobre Tenencia Responsable de Mascotas y Animales de Compañía, Universidad de Chile, OC 761-503-SE25, Cuota N° 1 (35%) - Cuota N°2 (35%).</t>
  </si>
  <si>
    <t>Diplomados Regulares en modalidad E-learning 2025, Diplomado en Gestión Ambiental y de Riesgo de Desastre, Universidad de Chile, OC 761-470-SE25, Cuota N° 1 (35%) - Cuota N°2 (35%).</t>
  </si>
  <si>
    <t>Diplomados Regulares en modalidad E-learning 2025, Diplomado en Innovación y Transformación Digital, Universidad Católica de Temuco, OC 761-446-SE25, Cuota N° 1 (35%) - Cuota N°2 (35%).</t>
  </si>
  <si>
    <t>Diplomados Regulares en modalidad E-learning 2025, Diplomado en Formulación y Evaluación de Proyectos de Inversión para Gobiernos Regionales, Universidad de Chile, OC 761-449-SE25, Cuota N° 1 (35%) - Cuota N°2 (35%).</t>
  </si>
  <si>
    <t>Diplomados Regulares en modalidad E-learning 2025, Diplomado en Gestión Integral de Residuos y Economía Circular, Universidad del Desarrollo, OC 761-453-SE25, Cuota N° 1 (35%).</t>
  </si>
  <si>
    <t>Diplomados Regulares en modalidad E-learning 2025, Diplomado en Diseño de Planes de Gestión Comunal para la Prevención del Consumo de Alcohol y Otras Drogas, Universidad del Desarrollo, OC 761-437-SE25, Cuota N° 1 (35%).</t>
  </si>
  <si>
    <t>Diplomados Regulares en modalidad E-learning 2025, Desarrollo Económico Rural, Universidad Austral de Chile, OC 761-435-SE25, Cuota N° 1 (35%) - Cuota N°2 (35%).</t>
  </si>
  <si>
    <t>Diplomados Regulares en modalidad E-learning 2025, Diplomado en Gestión de Casos para las Oficinas Locales de la Niñez, Universidad de Chile, OC 761-469-SE25, Cuota N° 1 (35%) - Cuota N°2 (35%).</t>
  </si>
  <si>
    <t>Diplomados Regulares en modalidad E-learning 2025, Diplomado en Gerontología Social Aplicada, Universidad Nacional Andrés Bello, OC 761-574-SE25, Cuota N° 1 (35%) - Cuota N°2 (35%).</t>
  </si>
  <si>
    <t>Diplomados Regulares en modalidad E-learning 2025, Diplomado en Inclusión Social y Gestión en Discapacidad, Universidad Católica de Temuco, OC 761-468-SE25, Cuota N° 1 (35%).</t>
  </si>
  <si>
    <t>Diplomados Regulares en modalidad E-learning 2025, Diplomado en Control de Gestión y Planificación Estratégica para Gobiernos Regionales, Universidad de Chile, OC 761-562-SE25, Cuota N° 1 (35%) - Cuota N°2 (35%).</t>
  </si>
  <si>
    <t>Diplomados Regulares en modalidad E-learning 2025, Diplomado en Implementación del Acuerdo de Escazú en Chile a Escala Regional y Municipal, Universidad Austral de Chile, OC 761-439-SE25, Cuota N° 1 (35%) - Cuota N° 2 (35%).</t>
  </si>
  <si>
    <t>Diplomados Regulares en modalidad E-learning 2025, Diplomado en Control de Gestión y Planificación Estratégica Municipal, Universidad de Chile, OC 761-473-SE25, Cuota N° 1 (35%) - Cuota N°2 (35%).</t>
  </si>
  <si>
    <t>Diplomados Regulares en modalidad E-learning 2025, Diplomado en Formulación y Evaluación de Proyectos de Inversión Municipal, Universidad de Chile, OC 761-502-SE25, Cuota N° 1 (35%) - Cuota N° 1 (35%).</t>
  </si>
  <si>
    <t>Cursos Online Conducentes a Diplomados para Funcionarios Municipales 2024, Servicios de Capacitación Limitada, OC 761-570-SE24, Cuota N°3 (15%)</t>
  </si>
  <si>
    <t>Servicio de mantención evolutiva y soporte del "Sistema de Postulación en Línea" (SIPEL Academia Subdere) 2024-2025, OC 761-563-CM24 (Cuotas de N°1 a N°8)</t>
  </si>
  <si>
    <t>Sistema de Capacitación por Competencias, Universidad Católica de Temuco, OC 761-792-SE22 (Cuota N°4)</t>
  </si>
  <si>
    <t>Diplomados Regulares en modalidad E-learning 2025, Diplomado en Gestión del Patrimonio Cultural Inmueble, Universidad de Chile, OC 761-474-SE25, Cuota N° 1 (35%) - Cuota N°2 (35%).</t>
  </si>
  <si>
    <t>30 DE SEPTIEMBRE DE 2025</t>
  </si>
  <si>
    <t xml:space="preserve">Programa Academia Capacitación Municipal y Regional (Asignación 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</si>
</sst>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* #,##0_ ;_ &quot;$&quot;* \-#,##0_ ;_ &quot;$&quot;* &quot;-&quot;_ ;_ @_ "/>
    <numFmt numFmtId="165" formatCode="#,##0&quot; &quot;;&quot;-&quot;#,##0&quot; &quot;"/>
  </numFmts>
  <fonts count="7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2" fillId="0" borderId="5" xfId="0" applyNumberFormat="1" applyFont="1" applyBorder="1"/>
    <xf numFmtId="49" fontId="3" fillId="2" borderId="5" xfId="0" applyNumberFormat="1" applyFont="1" applyFill="1" applyBorder="1" applyAlignment="1">
      <alignment horizontal="left" vertical="center"/>
    </xf>
    <xf numFmtId="165" fontId="4" fillId="0" borderId="5" xfId="0" applyNumberFormat="1" applyFont="1" applyBorder="1"/>
    <xf numFmtId="165" fontId="2" fillId="0" borderId="5" xfId="0" applyNumberFormat="1" applyFont="1" applyBorder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0" xfId="0" applyNumberFormat="1" applyFont="1"/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165" fontId="4" fillId="2" borderId="5" xfId="0" applyNumberFormat="1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4" fillId="0" borderId="4" xfId="0" applyFont="1" applyBorder="1"/>
    <xf numFmtId="0" fontId="4" fillId="2" borderId="5" xfId="0" applyFont="1" applyFill="1" applyBorder="1" applyAlignment="1">
      <alignment horizontal="left" vertical="center"/>
    </xf>
    <xf numFmtId="49" fontId="4" fillId="4" borderId="32" xfId="0" applyNumberFormat="1" applyFont="1" applyFill="1" applyBorder="1" applyAlignment="1">
      <alignment horizontal="left" vertical="center" wrapText="1" indent="1"/>
    </xf>
    <xf numFmtId="49" fontId="4" fillId="4" borderId="15" xfId="0" applyNumberFormat="1" applyFont="1" applyFill="1" applyBorder="1" applyAlignment="1">
      <alignment horizontal="left" vertical="center" wrapText="1" indent="1"/>
    </xf>
    <xf numFmtId="49" fontId="4" fillId="4" borderId="33" xfId="0" applyNumberFormat="1" applyFont="1" applyFill="1" applyBorder="1" applyAlignment="1">
      <alignment horizontal="left" vertical="center" wrapText="1" indent="2"/>
    </xf>
    <xf numFmtId="49" fontId="4" fillId="4" borderId="20" xfId="0" applyNumberFormat="1" applyFont="1" applyFill="1" applyBorder="1" applyAlignment="1">
      <alignment horizontal="left" vertical="center" wrapText="1" indent="2"/>
    </xf>
    <xf numFmtId="49" fontId="4" fillId="4" borderId="34" xfId="0" applyNumberFormat="1" applyFont="1" applyFill="1" applyBorder="1" applyAlignment="1">
      <alignment horizontal="left" vertical="center" wrapText="1" indent="1"/>
    </xf>
    <xf numFmtId="49" fontId="4" fillId="4" borderId="35" xfId="0" applyNumberFormat="1" applyFont="1" applyFill="1" applyBorder="1" applyAlignment="1">
      <alignment horizontal="left" vertical="center" wrapText="1" indent="2"/>
    </xf>
    <xf numFmtId="49" fontId="4" fillId="4" borderId="7" xfId="0" applyNumberFormat="1" applyFont="1" applyFill="1" applyBorder="1" applyAlignment="1">
      <alignment horizontal="left" vertical="center" wrapText="1" indent="1"/>
    </xf>
    <xf numFmtId="49" fontId="4" fillId="4" borderId="8" xfId="0" applyNumberFormat="1" applyFont="1" applyFill="1" applyBorder="1" applyAlignment="1">
      <alignment horizontal="left" vertical="center" wrapText="1" indent="1"/>
    </xf>
    <xf numFmtId="49" fontId="4" fillId="4" borderId="39" xfId="0" applyNumberFormat="1" applyFont="1" applyFill="1" applyBorder="1" applyAlignment="1">
      <alignment horizontal="left" vertical="center" wrapText="1" indent="1"/>
    </xf>
    <xf numFmtId="0" fontId="3" fillId="2" borderId="40" xfId="0" applyFont="1" applyFill="1" applyBorder="1" applyAlignment="1">
      <alignment horizontal="center" vertical="center"/>
    </xf>
    <xf numFmtId="164" fontId="4" fillId="5" borderId="33" xfId="1" applyFont="1" applyFill="1" applyBorder="1" applyAlignment="1">
      <alignment horizontal="left" vertical="center" wrapText="1"/>
    </xf>
    <xf numFmtId="164" fontId="4" fillId="5" borderId="20" xfId="1" applyFont="1" applyFill="1" applyBorder="1" applyAlignment="1">
      <alignment horizontal="left" vertical="center" wrapText="1"/>
    </xf>
    <xf numFmtId="164" fontId="4" fillId="5" borderId="35" xfId="1" applyFont="1" applyFill="1" applyBorder="1" applyAlignment="1">
      <alignment horizontal="left" vertical="center" wrapText="1"/>
    </xf>
    <xf numFmtId="164" fontId="3" fillId="6" borderId="12" xfId="1" applyFont="1" applyFill="1" applyBorder="1" applyAlignment="1">
      <alignment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164" fontId="4" fillId="4" borderId="7" xfId="1" applyFont="1" applyFill="1" applyBorder="1" applyAlignment="1">
      <alignment horizontal="left" vertical="center" wrapText="1"/>
    </xf>
    <xf numFmtId="164" fontId="4" fillId="4" borderId="8" xfId="1" applyFont="1" applyFill="1" applyBorder="1" applyAlignment="1">
      <alignment horizontal="left" vertical="center" wrapText="1"/>
    </xf>
    <xf numFmtId="164" fontId="4" fillId="4" borderId="39" xfId="1" applyFont="1" applyFill="1" applyBorder="1" applyAlignment="1">
      <alignment horizontal="left" vertical="center" wrapText="1"/>
    </xf>
    <xf numFmtId="164" fontId="3" fillId="5" borderId="41" xfId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164" fontId="4" fillId="4" borderId="33" xfId="1" applyFont="1" applyFill="1" applyBorder="1" applyAlignment="1">
      <alignment horizontal="left" vertical="center" wrapText="1"/>
    </xf>
    <xf numFmtId="164" fontId="4" fillId="4" borderId="20" xfId="1" applyFont="1" applyFill="1" applyBorder="1" applyAlignment="1">
      <alignment horizontal="left" vertical="center" wrapText="1"/>
    </xf>
    <xf numFmtId="164" fontId="4" fillId="4" borderId="35" xfId="1" applyFont="1" applyFill="1" applyBorder="1" applyAlignment="1">
      <alignment horizontal="left" vertical="center" wrapText="1"/>
    </xf>
    <xf numFmtId="164" fontId="3" fillId="5" borderId="12" xfId="1" applyFont="1" applyFill="1" applyBorder="1" applyAlignment="1">
      <alignment horizontal="right" vertical="center"/>
    </xf>
    <xf numFmtId="164" fontId="4" fillId="4" borderId="7" xfId="1" applyFont="1" applyFill="1" applyBorder="1" applyAlignment="1">
      <alignment vertical="center"/>
    </xf>
    <xf numFmtId="164" fontId="4" fillId="4" borderId="8" xfId="1" applyFont="1" applyFill="1" applyBorder="1" applyAlignment="1">
      <alignment vertical="center"/>
    </xf>
    <xf numFmtId="164" fontId="4" fillId="4" borderId="33" xfId="1" applyFont="1" applyFill="1" applyBorder="1" applyAlignment="1">
      <alignment vertical="center"/>
    </xf>
    <xf numFmtId="164" fontId="4" fillId="4" borderId="20" xfId="1" applyFont="1" applyFill="1" applyBorder="1" applyAlignment="1">
      <alignment vertical="center"/>
    </xf>
    <xf numFmtId="164" fontId="4" fillId="2" borderId="7" xfId="1" applyFont="1" applyFill="1" applyBorder="1" applyAlignment="1">
      <alignment horizontal="right" vertical="center"/>
    </xf>
    <xf numFmtId="164" fontId="4" fillId="2" borderId="8" xfId="1" applyFont="1" applyFill="1" applyBorder="1" applyAlignment="1">
      <alignment horizontal="right" vertical="center"/>
    </xf>
    <xf numFmtId="164" fontId="4" fillId="2" borderId="33" xfId="1" applyFont="1" applyFill="1" applyBorder="1" applyAlignment="1">
      <alignment horizontal="right" vertical="center"/>
    </xf>
    <xf numFmtId="164" fontId="4" fillId="2" borderId="20" xfId="1" applyFont="1" applyFill="1" applyBorder="1" applyAlignment="1">
      <alignment horizontal="right" vertical="center"/>
    </xf>
    <xf numFmtId="164" fontId="4" fillId="0" borderId="8" xfId="1" applyFont="1" applyBorder="1" applyAlignment="1">
      <alignment vertical="center"/>
    </xf>
    <xf numFmtId="164" fontId="4" fillId="0" borderId="20" xfId="1" applyFont="1" applyBorder="1" applyAlignment="1">
      <alignment vertical="center"/>
    </xf>
    <xf numFmtId="164" fontId="3" fillId="2" borderId="12" xfId="1" applyFont="1" applyFill="1" applyBorder="1" applyAlignment="1">
      <alignment horizontal="right" vertical="center"/>
    </xf>
    <xf numFmtId="164" fontId="3" fillId="2" borderId="41" xfId="1" applyFont="1" applyFill="1" applyBorder="1" applyAlignment="1">
      <alignment horizontal="right" vertical="center"/>
    </xf>
    <xf numFmtId="49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49" fontId="4" fillId="3" borderId="26" xfId="0" applyNumberFormat="1" applyFont="1" applyFill="1" applyBorder="1" applyAlignment="1">
      <alignment horizontal="left" vertical="center" wrapText="1" indent="1"/>
    </xf>
    <xf numFmtId="0" fontId="4" fillId="3" borderId="22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left" vertical="center" wrapText="1" indent="1"/>
    </xf>
    <xf numFmtId="0" fontId="4" fillId="3" borderId="27" xfId="0" applyFont="1" applyFill="1" applyBorder="1" applyAlignment="1">
      <alignment horizontal="left" vertical="center" wrapText="1" indent="1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25" xfId="0" applyFont="1" applyFill="1" applyBorder="1" applyAlignment="1">
      <alignment horizontal="left" vertical="center" wrapText="1" indent="1"/>
    </xf>
    <xf numFmtId="49" fontId="4" fillId="3" borderId="13" xfId="0" applyNumberFormat="1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14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18" xfId="0" applyFont="1" applyFill="1" applyBorder="1" applyAlignment="1">
      <alignment horizontal="left" vertical="center" wrapText="1" indent="1"/>
    </xf>
    <xf numFmtId="49" fontId="3" fillId="2" borderId="36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3" fillId="3" borderId="28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9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3" name="image1.jpg" descr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22"/>
  <sheetViews>
    <sheetView showGridLines="0" tabSelected="1" zoomScaleNormal="100" workbookViewId="0">
      <pane xSplit="4" ySplit="24" topLeftCell="M25" activePane="bottomRight" state="frozen"/>
      <selection pane="topRight" activeCell="E1" sqref="E1"/>
      <selection pane="bottomLeft" activeCell="A24" sqref="A24"/>
      <selection pane="bottomRight" activeCell="B8" sqref="B8:D8"/>
    </sheetView>
  </sheetViews>
  <sheetFormatPr baseColWidth="10" defaultColWidth="12.42578125" defaultRowHeight="15.75" customHeight="1" x14ac:dyDescent="0.2"/>
  <cols>
    <col min="1" max="1" width="2.85546875" style="1" customWidth="1"/>
    <col min="2" max="2" width="44.42578125" style="1" customWidth="1"/>
    <col min="3" max="3" width="28.42578125" style="1" customWidth="1"/>
    <col min="4" max="4" width="107" style="1" customWidth="1"/>
    <col min="5" max="17" width="31.5703125" style="1" customWidth="1"/>
    <col min="18" max="18" width="12.42578125" style="1" customWidth="1"/>
    <col min="19" max="16384" width="12.42578125" style="1"/>
  </cols>
  <sheetData>
    <row r="2" spans="1:17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0.5" customHeight="1" x14ac:dyDescent="0.2">
      <c r="A7" s="5"/>
      <c r="B7" s="6"/>
      <c r="C7" s="6"/>
      <c r="D7" s="6"/>
      <c r="E7" s="6"/>
      <c r="F7" s="8" t="s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84" t="s">
        <v>2</v>
      </c>
      <c r="C8" s="84"/>
      <c r="D8" s="85"/>
      <c r="E8" s="10"/>
      <c r="F8" s="8" t="s">
        <v>3</v>
      </c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2.75" customHeight="1" x14ac:dyDescent="0.2">
      <c r="A9" s="5"/>
      <c r="B9" s="9"/>
      <c r="C9" s="9"/>
      <c r="D9" s="6"/>
      <c r="E9" s="10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8" customHeight="1" x14ac:dyDescent="0.2">
      <c r="A10" s="5"/>
      <c r="B10" s="9" t="s">
        <v>4</v>
      </c>
      <c r="C10" s="9"/>
      <c r="D10" s="6"/>
      <c r="E10" s="10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8" customHeight="1" x14ac:dyDescent="0.2">
      <c r="A11" s="5"/>
      <c r="B11" s="84" t="s">
        <v>5</v>
      </c>
      <c r="C11" s="86"/>
      <c r="D11" s="85"/>
      <c r="E11" s="10"/>
      <c r="F11" s="13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" customHeight="1" x14ac:dyDescent="0.2">
      <c r="A12" s="5"/>
      <c r="B12" s="9" t="s">
        <v>7</v>
      </c>
      <c r="C12" s="12"/>
      <c r="D12" s="12"/>
      <c r="E12" s="10"/>
      <c r="F12" s="13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8" customHeight="1" x14ac:dyDescent="0.2">
      <c r="A13" s="5"/>
      <c r="B13" s="14" t="s">
        <v>59</v>
      </c>
      <c r="C13" s="12"/>
      <c r="D13" s="12"/>
      <c r="E13" s="10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18" customHeight="1" x14ac:dyDescent="0.2">
      <c r="A14" s="5"/>
      <c r="B14" s="9" t="s">
        <v>60</v>
      </c>
      <c r="C14" s="12"/>
      <c r="D14" s="16"/>
      <c r="E14" s="10"/>
      <c r="F14" s="13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8.1" customHeight="1" thickBot="1" x14ac:dyDescent="0.25">
      <c r="A15" s="5"/>
      <c r="B15" s="16"/>
      <c r="C15" s="16"/>
      <c r="D15" s="16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20.100000000000001" customHeight="1" x14ac:dyDescent="0.2">
      <c r="A16" s="5"/>
      <c r="B16" s="87" t="s">
        <v>10</v>
      </c>
      <c r="C16" s="75" t="s">
        <v>11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</row>
    <row r="17" spans="1:17" ht="20.100000000000001" customHeight="1" x14ac:dyDescent="0.2">
      <c r="A17" s="5"/>
      <c r="B17" s="8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</row>
    <row r="18" spans="1:17" ht="20.100000000000001" customHeight="1" thickBot="1" x14ac:dyDescent="0.25">
      <c r="A18" s="5"/>
      <c r="B18" s="8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1"/>
    </row>
    <row r="19" spans="1:17" ht="12.75" customHeight="1" thickBot="1" x14ac:dyDescent="0.25">
      <c r="A19" s="5"/>
      <c r="B19" s="16"/>
      <c r="C19" s="23"/>
      <c r="D19" s="24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</row>
    <row r="20" spans="1:17" ht="30" customHeight="1" x14ac:dyDescent="0.2">
      <c r="A20" s="5"/>
      <c r="B20" s="90" t="s">
        <v>12</v>
      </c>
      <c r="C20" s="69" t="s">
        <v>31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1"/>
    </row>
    <row r="21" spans="1:17" ht="30" customHeight="1" thickBot="1" x14ac:dyDescent="0.25">
      <c r="A21" s="5"/>
      <c r="B21" s="91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ht="12.75" customHeight="1" thickBot="1" x14ac:dyDescent="0.25">
      <c r="A22" s="5"/>
      <c r="B22" s="22"/>
      <c r="C22" s="22"/>
      <c r="D22" s="29"/>
      <c r="E22" s="29"/>
      <c r="F22" s="2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7"/>
    </row>
    <row r="23" spans="1:17" ht="30" customHeight="1" thickBot="1" x14ac:dyDescent="0.25">
      <c r="A23" s="5"/>
      <c r="B23" s="92" t="s">
        <v>14</v>
      </c>
      <c r="C23" s="94" t="s">
        <v>15</v>
      </c>
      <c r="D23" s="96" t="s">
        <v>16</v>
      </c>
      <c r="E23" s="94" t="s">
        <v>17</v>
      </c>
      <c r="F23" s="66" t="s">
        <v>13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8"/>
    </row>
    <row r="24" spans="1:17" ht="48.75" customHeight="1" thickBot="1" x14ac:dyDescent="0.25">
      <c r="A24" s="5"/>
      <c r="B24" s="93"/>
      <c r="C24" s="95"/>
      <c r="D24" s="97"/>
      <c r="E24" s="95"/>
      <c r="F24" s="44" t="s">
        <v>18</v>
      </c>
      <c r="G24" s="49" t="s">
        <v>19</v>
      </c>
      <c r="H24" s="44" t="s">
        <v>20</v>
      </c>
      <c r="I24" s="49" t="s">
        <v>21</v>
      </c>
      <c r="J24" s="44" t="s">
        <v>22</v>
      </c>
      <c r="K24" s="49" t="s">
        <v>23</v>
      </c>
      <c r="L24" s="44" t="s">
        <v>24</v>
      </c>
      <c r="M24" s="49" t="s">
        <v>25</v>
      </c>
      <c r="N24" s="44" t="s">
        <v>26</v>
      </c>
      <c r="O24" s="49" t="s">
        <v>27</v>
      </c>
      <c r="P24" s="44" t="s">
        <v>28</v>
      </c>
      <c r="Q24" s="49" t="s">
        <v>29</v>
      </c>
    </row>
    <row r="25" spans="1:17" s="20" customFormat="1" ht="60" customHeight="1" x14ac:dyDescent="0.2">
      <c r="A25" s="28"/>
      <c r="B25" s="30" t="s">
        <v>8</v>
      </c>
      <c r="C25" s="32" t="s">
        <v>34</v>
      </c>
      <c r="D25" s="36" t="s">
        <v>55</v>
      </c>
      <c r="E25" s="40">
        <f>SUM(F25:Q25)</f>
        <v>14550000</v>
      </c>
      <c r="F25" s="45">
        <v>0</v>
      </c>
      <c r="G25" s="50">
        <v>14550000</v>
      </c>
      <c r="H25" s="54">
        <v>0</v>
      </c>
      <c r="I25" s="56">
        <v>0</v>
      </c>
      <c r="J25" s="58">
        <v>0</v>
      </c>
      <c r="K25" s="60">
        <v>0</v>
      </c>
      <c r="L25" s="58">
        <v>0</v>
      </c>
      <c r="M25" s="60">
        <v>0</v>
      </c>
      <c r="N25" s="58">
        <v>0</v>
      </c>
      <c r="O25" s="60"/>
      <c r="P25" s="58"/>
      <c r="Q25" s="60"/>
    </row>
    <row r="26" spans="1:17" s="20" customFormat="1" ht="60" customHeight="1" x14ac:dyDescent="0.2">
      <c r="A26" s="28"/>
      <c r="B26" s="31" t="s">
        <v>1</v>
      </c>
      <c r="C26" s="33" t="s">
        <v>32</v>
      </c>
      <c r="D26" s="37" t="s">
        <v>56</v>
      </c>
      <c r="E26" s="41">
        <f>SUM(F26:Q26)</f>
        <v>21599998</v>
      </c>
      <c r="F26" s="46">
        <v>0</v>
      </c>
      <c r="G26" s="51">
        <v>2699999</v>
      </c>
      <c r="H26" s="55">
        <v>0</v>
      </c>
      <c r="I26" s="57">
        <v>0</v>
      </c>
      <c r="J26" s="59">
        <v>0</v>
      </c>
      <c r="K26" s="61">
        <v>5400000</v>
      </c>
      <c r="L26" s="59">
        <v>5400000</v>
      </c>
      <c r="M26" s="61">
        <v>5400000</v>
      </c>
      <c r="N26" s="62">
        <v>2699999</v>
      </c>
      <c r="O26" s="63"/>
      <c r="P26" s="62"/>
      <c r="Q26" s="63"/>
    </row>
    <row r="27" spans="1:17" s="20" customFormat="1" ht="60" customHeight="1" x14ac:dyDescent="0.2">
      <c r="A27" s="28"/>
      <c r="B27" s="31" t="s">
        <v>8</v>
      </c>
      <c r="C27" s="33" t="s">
        <v>33</v>
      </c>
      <c r="D27" s="37" t="s">
        <v>37</v>
      </c>
      <c r="E27" s="41">
        <f>SUM(F27:Q27)</f>
        <v>1309000</v>
      </c>
      <c r="F27" s="46">
        <v>0</v>
      </c>
      <c r="G27" s="51">
        <v>1309000</v>
      </c>
      <c r="H27" s="55">
        <v>0</v>
      </c>
      <c r="I27" s="57">
        <v>0</v>
      </c>
      <c r="J27" s="59">
        <v>0</v>
      </c>
      <c r="K27" s="61">
        <v>0</v>
      </c>
      <c r="L27" s="59">
        <v>0</v>
      </c>
      <c r="M27" s="61">
        <v>0</v>
      </c>
      <c r="N27" s="59">
        <v>0</v>
      </c>
      <c r="O27" s="61"/>
      <c r="P27" s="59"/>
      <c r="Q27" s="61"/>
    </row>
    <row r="28" spans="1:17" s="20" customFormat="1" ht="60" customHeight="1" x14ac:dyDescent="0.2">
      <c r="A28" s="28"/>
      <c r="B28" s="31" t="s">
        <v>8</v>
      </c>
      <c r="C28" s="33" t="s">
        <v>35</v>
      </c>
      <c r="D28" s="37" t="s">
        <v>57</v>
      </c>
      <c r="E28" s="41">
        <f t="shared" ref="E28:E29" si="0">SUM(F28:Q28)</f>
        <v>5000000</v>
      </c>
      <c r="F28" s="46">
        <v>0</v>
      </c>
      <c r="G28" s="51">
        <v>0</v>
      </c>
      <c r="H28" s="55">
        <v>0</v>
      </c>
      <c r="I28" s="57">
        <v>0</v>
      </c>
      <c r="J28" s="55">
        <v>0</v>
      </c>
      <c r="K28" s="51">
        <v>5000000</v>
      </c>
      <c r="L28" s="59">
        <v>0</v>
      </c>
      <c r="M28" s="61">
        <v>0</v>
      </c>
      <c r="N28" s="59">
        <v>0</v>
      </c>
      <c r="O28" s="61"/>
      <c r="P28" s="59"/>
      <c r="Q28" s="61"/>
    </row>
    <row r="29" spans="1:17" s="20" customFormat="1" ht="60" customHeight="1" x14ac:dyDescent="0.2">
      <c r="A29" s="28"/>
      <c r="B29" s="31" t="s">
        <v>6</v>
      </c>
      <c r="C29" s="33" t="s">
        <v>34</v>
      </c>
      <c r="D29" s="37" t="s">
        <v>36</v>
      </c>
      <c r="E29" s="41">
        <f t="shared" si="0"/>
        <v>28700000</v>
      </c>
      <c r="F29" s="46">
        <v>0</v>
      </c>
      <c r="G29" s="51">
        <v>0</v>
      </c>
      <c r="H29" s="46">
        <v>0</v>
      </c>
      <c r="I29" s="51">
        <v>0</v>
      </c>
      <c r="J29" s="46">
        <v>0</v>
      </c>
      <c r="K29" s="51">
        <v>0</v>
      </c>
      <c r="L29" s="46">
        <v>0</v>
      </c>
      <c r="M29" s="61">
        <v>14350000</v>
      </c>
      <c r="N29" s="59">
        <v>14350000</v>
      </c>
      <c r="O29" s="61"/>
      <c r="P29" s="59"/>
      <c r="Q29" s="61"/>
    </row>
    <row r="30" spans="1:17" s="20" customFormat="1" ht="60" customHeight="1" x14ac:dyDescent="0.2">
      <c r="A30" s="28"/>
      <c r="B30" s="31" t="s">
        <v>6</v>
      </c>
      <c r="C30" s="33" t="s">
        <v>34</v>
      </c>
      <c r="D30" s="37" t="s">
        <v>38</v>
      </c>
      <c r="E30" s="41">
        <f>SUM(F30:Q30)</f>
        <v>21525000</v>
      </c>
      <c r="F30" s="46">
        <v>0</v>
      </c>
      <c r="G30" s="51">
        <v>0</v>
      </c>
      <c r="H30" s="46">
        <v>0</v>
      </c>
      <c r="I30" s="51">
        <v>0</v>
      </c>
      <c r="J30" s="46">
        <v>0</v>
      </c>
      <c r="K30" s="51">
        <v>0</v>
      </c>
      <c r="L30" s="46">
        <v>0</v>
      </c>
      <c r="M30" s="61">
        <v>10762500</v>
      </c>
      <c r="N30" s="59">
        <v>10762500</v>
      </c>
      <c r="O30" s="61"/>
      <c r="P30" s="59"/>
      <c r="Q30" s="61"/>
    </row>
    <row r="31" spans="1:17" s="20" customFormat="1" ht="60" customHeight="1" x14ac:dyDescent="0.2">
      <c r="A31" s="28"/>
      <c r="B31" s="31" t="s">
        <v>6</v>
      </c>
      <c r="C31" s="33" t="s">
        <v>34</v>
      </c>
      <c r="D31" s="37" t="s">
        <v>41</v>
      </c>
      <c r="E31" s="41">
        <f t="shared" ref="E31:E47" si="1">SUM(F31:Q31)</f>
        <v>28700000</v>
      </c>
      <c r="F31" s="46">
        <v>0</v>
      </c>
      <c r="G31" s="51">
        <v>0</v>
      </c>
      <c r="H31" s="46">
        <v>0</v>
      </c>
      <c r="I31" s="51">
        <v>0</v>
      </c>
      <c r="J31" s="46">
        <v>0</v>
      </c>
      <c r="K31" s="51">
        <v>0</v>
      </c>
      <c r="L31" s="46">
        <v>0</v>
      </c>
      <c r="M31" s="51">
        <v>0</v>
      </c>
      <c r="N31" s="46">
        <f>14350000+14350000</f>
        <v>28700000</v>
      </c>
      <c r="O31" s="51"/>
      <c r="P31" s="46"/>
      <c r="Q31" s="51"/>
    </row>
    <row r="32" spans="1:17" s="20" customFormat="1" ht="60" customHeight="1" x14ac:dyDescent="0.2">
      <c r="A32" s="28"/>
      <c r="B32" s="31" t="s">
        <v>6</v>
      </c>
      <c r="C32" s="33" t="s">
        <v>34</v>
      </c>
      <c r="D32" s="37" t="s">
        <v>40</v>
      </c>
      <c r="E32" s="41">
        <f t="shared" si="1"/>
        <v>34475000</v>
      </c>
      <c r="F32" s="46">
        <v>0</v>
      </c>
      <c r="G32" s="51">
        <v>0</v>
      </c>
      <c r="H32" s="46">
        <v>0</v>
      </c>
      <c r="I32" s="51">
        <v>0</v>
      </c>
      <c r="J32" s="46">
        <v>0</v>
      </c>
      <c r="K32" s="51">
        <v>0</v>
      </c>
      <c r="L32" s="46">
        <v>0</v>
      </c>
      <c r="M32" s="51">
        <v>0</v>
      </c>
      <c r="N32" s="46">
        <f>17237500+17237500</f>
        <v>34475000</v>
      </c>
      <c r="O32" s="51"/>
      <c r="P32" s="46"/>
      <c r="Q32" s="51"/>
    </row>
    <row r="33" spans="1:17" s="20" customFormat="1" ht="60" customHeight="1" x14ac:dyDescent="0.2">
      <c r="A33" s="28"/>
      <c r="B33" s="31" t="s">
        <v>6</v>
      </c>
      <c r="C33" s="33" t="s">
        <v>34</v>
      </c>
      <c r="D33" s="37" t="s">
        <v>39</v>
      </c>
      <c r="E33" s="41">
        <f>SUM(F33:Q33)</f>
        <v>18900000</v>
      </c>
      <c r="F33" s="46">
        <v>0</v>
      </c>
      <c r="G33" s="51">
        <v>0</v>
      </c>
      <c r="H33" s="46">
        <v>0</v>
      </c>
      <c r="I33" s="51">
        <v>0</v>
      </c>
      <c r="J33" s="46">
        <v>0</v>
      </c>
      <c r="K33" s="51">
        <v>0</v>
      </c>
      <c r="L33" s="46">
        <v>0</v>
      </c>
      <c r="M33" s="51">
        <v>0</v>
      </c>
      <c r="N33" s="46">
        <f>9450000+9450000</f>
        <v>18900000</v>
      </c>
      <c r="O33" s="51"/>
      <c r="P33" s="46"/>
      <c r="Q33" s="51"/>
    </row>
    <row r="34" spans="1:17" s="20" customFormat="1" ht="60" customHeight="1" x14ac:dyDescent="0.2">
      <c r="A34" s="28"/>
      <c r="B34" s="31" t="s">
        <v>6</v>
      </c>
      <c r="C34" s="33" t="s">
        <v>34</v>
      </c>
      <c r="D34" s="37" t="s">
        <v>58</v>
      </c>
      <c r="E34" s="41">
        <f t="shared" si="1"/>
        <v>21000000</v>
      </c>
      <c r="F34" s="46">
        <v>0</v>
      </c>
      <c r="G34" s="51">
        <v>0</v>
      </c>
      <c r="H34" s="46">
        <v>0</v>
      </c>
      <c r="I34" s="51">
        <v>0</v>
      </c>
      <c r="J34" s="46">
        <v>0</v>
      </c>
      <c r="K34" s="51">
        <v>0</v>
      </c>
      <c r="L34" s="46">
        <v>0</v>
      </c>
      <c r="M34" s="51">
        <v>0</v>
      </c>
      <c r="N34" s="46">
        <f>10500000+10500000</f>
        <v>21000000</v>
      </c>
      <c r="O34" s="51"/>
      <c r="P34" s="46"/>
      <c r="Q34" s="51"/>
    </row>
    <row r="35" spans="1:17" s="20" customFormat="1" ht="60" customHeight="1" x14ac:dyDescent="0.2">
      <c r="A35" s="28"/>
      <c r="B35" s="31" t="s">
        <v>6</v>
      </c>
      <c r="C35" s="33" t="s">
        <v>34</v>
      </c>
      <c r="D35" s="37" t="s">
        <v>42</v>
      </c>
      <c r="E35" s="41">
        <f t="shared" si="1"/>
        <v>21094500</v>
      </c>
      <c r="F35" s="46">
        <v>0</v>
      </c>
      <c r="G35" s="51">
        <v>0</v>
      </c>
      <c r="H35" s="46">
        <v>0</v>
      </c>
      <c r="I35" s="51">
        <v>0</v>
      </c>
      <c r="J35" s="46">
        <v>0</v>
      </c>
      <c r="K35" s="51">
        <v>0</v>
      </c>
      <c r="L35" s="46">
        <v>0</v>
      </c>
      <c r="M35" s="51">
        <v>0</v>
      </c>
      <c r="N35" s="46">
        <f>10547250+10547250</f>
        <v>21094500</v>
      </c>
      <c r="O35" s="51"/>
      <c r="P35" s="46"/>
      <c r="Q35" s="51"/>
    </row>
    <row r="36" spans="1:17" s="20" customFormat="1" ht="60" customHeight="1" x14ac:dyDescent="0.2">
      <c r="A36" s="28"/>
      <c r="B36" s="31" t="s">
        <v>6</v>
      </c>
      <c r="C36" s="33" t="s">
        <v>34</v>
      </c>
      <c r="D36" s="37" t="s">
        <v>53</v>
      </c>
      <c r="E36" s="41">
        <f t="shared" si="1"/>
        <v>28140000</v>
      </c>
      <c r="F36" s="46">
        <v>0</v>
      </c>
      <c r="G36" s="51">
        <v>0</v>
      </c>
      <c r="H36" s="46">
        <v>0</v>
      </c>
      <c r="I36" s="51">
        <v>0</v>
      </c>
      <c r="J36" s="46">
        <v>0</v>
      </c>
      <c r="K36" s="51">
        <v>0</v>
      </c>
      <c r="L36" s="46">
        <v>0</v>
      </c>
      <c r="M36" s="51">
        <v>0</v>
      </c>
      <c r="N36" s="46">
        <f>14070000+14070000</f>
        <v>28140000</v>
      </c>
      <c r="O36" s="51"/>
      <c r="P36" s="46"/>
      <c r="Q36" s="51"/>
    </row>
    <row r="37" spans="1:17" s="20" customFormat="1" ht="60" customHeight="1" x14ac:dyDescent="0.2">
      <c r="A37" s="28"/>
      <c r="B37" s="31" t="s">
        <v>8</v>
      </c>
      <c r="C37" s="33" t="s">
        <v>34</v>
      </c>
      <c r="D37" s="37" t="s">
        <v>43</v>
      </c>
      <c r="E37" s="41">
        <f t="shared" si="1"/>
        <v>21350000</v>
      </c>
      <c r="F37" s="46">
        <v>0</v>
      </c>
      <c r="G37" s="51">
        <v>0</v>
      </c>
      <c r="H37" s="46">
        <v>0</v>
      </c>
      <c r="I37" s="51">
        <v>0</v>
      </c>
      <c r="J37" s="46">
        <v>0</v>
      </c>
      <c r="K37" s="51">
        <v>0</v>
      </c>
      <c r="L37" s="46">
        <v>0</v>
      </c>
      <c r="M37" s="51">
        <v>0</v>
      </c>
      <c r="N37" s="46">
        <f>10675000+10675000</f>
        <v>21350000</v>
      </c>
      <c r="O37" s="51"/>
      <c r="P37" s="46"/>
      <c r="Q37" s="51"/>
    </row>
    <row r="38" spans="1:17" s="20" customFormat="1" ht="60" customHeight="1" x14ac:dyDescent="0.2">
      <c r="A38" s="28"/>
      <c r="B38" s="31" t="s">
        <v>6</v>
      </c>
      <c r="C38" s="33" t="s">
        <v>34</v>
      </c>
      <c r="D38" s="37" t="s">
        <v>44</v>
      </c>
      <c r="E38" s="41">
        <f t="shared" si="1"/>
        <v>12250000</v>
      </c>
      <c r="F38" s="46">
        <v>0</v>
      </c>
      <c r="G38" s="51">
        <v>0</v>
      </c>
      <c r="H38" s="46">
        <v>0</v>
      </c>
      <c r="I38" s="51">
        <v>0</v>
      </c>
      <c r="J38" s="46">
        <v>0</v>
      </c>
      <c r="K38" s="51">
        <v>0</v>
      </c>
      <c r="L38" s="46">
        <v>0</v>
      </c>
      <c r="M38" s="51">
        <v>0</v>
      </c>
      <c r="N38" s="46">
        <f>6125000+6125000</f>
        <v>12250000</v>
      </c>
      <c r="O38" s="51"/>
      <c r="P38" s="46"/>
      <c r="Q38" s="51"/>
    </row>
    <row r="39" spans="1:17" s="20" customFormat="1" ht="60" customHeight="1" x14ac:dyDescent="0.2">
      <c r="A39" s="28"/>
      <c r="B39" s="31" t="s">
        <v>8</v>
      </c>
      <c r="C39" s="33" t="s">
        <v>34</v>
      </c>
      <c r="D39" s="37" t="s">
        <v>45</v>
      </c>
      <c r="E39" s="41">
        <f t="shared" si="1"/>
        <v>6125000</v>
      </c>
      <c r="F39" s="46">
        <v>0</v>
      </c>
      <c r="G39" s="51">
        <v>0</v>
      </c>
      <c r="H39" s="46">
        <v>0</v>
      </c>
      <c r="I39" s="51">
        <v>0</v>
      </c>
      <c r="J39" s="46">
        <v>0</v>
      </c>
      <c r="K39" s="51">
        <v>0</v>
      </c>
      <c r="L39" s="46">
        <v>0</v>
      </c>
      <c r="M39" s="51">
        <v>0</v>
      </c>
      <c r="N39" s="46">
        <v>6125000</v>
      </c>
      <c r="O39" s="51"/>
      <c r="P39" s="46"/>
      <c r="Q39" s="51"/>
    </row>
    <row r="40" spans="1:17" s="20" customFormat="1" ht="60" customHeight="1" x14ac:dyDescent="0.2">
      <c r="A40" s="28"/>
      <c r="B40" s="31" t="s">
        <v>8</v>
      </c>
      <c r="C40" s="33" t="s">
        <v>34</v>
      </c>
      <c r="D40" s="37" t="s">
        <v>46</v>
      </c>
      <c r="E40" s="41">
        <f>SUM(F40:Q40)</f>
        <v>13720000</v>
      </c>
      <c r="F40" s="46">
        <v>0</v>
      </c>
      <c r="G40" s="51">
        <v>0</v>
      </c>
      <c r="H40" s="46">
        <v>0</v>
      </c>
      <c r="I40" s="51">
        <v>0</v>
      </c>
      <c r="J40" s="46">
        <v>0</v>
      </c>
      <c r="K40" s="51">
        <v>0</v>
      </c>
      <c r="L40" s="46">
        <v>0</v>
      </c>
      <c r="M40" s="51">
        <v>0</v>
      </c>
      <c r="N40" s="46">
        <v>13720000</v>
      </c>
      <c r="O40" s="51"/>
      <c r="P40" s="46"/>
      <c r="Q40" s="51"/>
    </row>
    <row r="41" spans="1:17" s="20" customFormat="1" ht="60" customHeight="1" x14ac:dyDescent="0.2">
      <c r="A41" s="28"/>
      <c r="B41" s="31" t="s">
        <v>8</v>
      </c>
      <c r="C41" s="33" t="s">
        <v>34</v>
      </c>
      <c r="D41" s="37" t="s">
        <v>47</v>
      </c>
      <c r="E41" s="41">
        <f t="shared" si="1"/>
        <v>28000000</v>
      </c>
      <c r="F41" s="46">
        <v>0</v>
      </c>
      <c r="G41" s="51">
        <v>0</v>
      </c>
      <c r="H41" s="46">
        <v>0</v>
      </c>
      <c r="I41" s="51">
        <v>0</v>
      </c>
      <c r="J41" s="46">
        <v>0</v>
      </c>
      <c r="K41" s="51">
        <v>0</v>
      </c>
      <c r="L41" s="46">
        <v>0</v>
      </c>
      <c r="M41" s="51">
        <v>0</v>
      </c>
      <c r="N41" s="46">
        <f>14000000+14000000</f>
        <v>28000000</v>
      </c>
      <c r="O41" s="51"/>
      <c r="P41" s="46"/>
      <c r="Q41" s="51"/>
    </row>
    <row r="42" spans="1:17" s="20" customFormat="1" ht="60" customHeight="1" x14ac:dyDescent="0.2">
      <c r="A42" s="28"/>
      <c r="B42" s="31" t="s">
        <v>8</v>
      </c>
      <c r="C42" s="33" t="s">
        <v>34</v>
      </c>
      <c r="D42" s="37" t="s">
        <v>52</v>
      </c>
      <c r="E42" s="41">
        <f t="shared" si="1"/>
        <v>21000000</v>
      </c>
      <c r="F42" s="46">
        <v>0</v>
      </c>
      <c r="G42" s="51">
        <v>0</v>
      </c>
      <c r="H42" s="46">
        <v>0</v>
      </c>
      <c r="I42" s="51">
        <v>0</v>
      </c>
      <c r="J42" s="46">
        <v>0</v>
      </c>
      <c r="K42" s="51">
        <v>0</v>
      </c>
      <c r="L42" s="46">
        <v>0</v>
      </c>
      <c r="M42" s="51">
        <v>0</v>
      </c>
      <c r="N42" s="46">
        <f>10500000+10500000</f>
        <v>21000000</v>
      </c>
      <c r="O42" s="51"/>
      <c r="P42" s="46"/>
      <c r="Q42" s="51"/>
    </row>
    <row r="43" spans="1:17" s="20" customFormat="1" ht="60" customHeight="1" x14ac:dyDescent="0.2">
      <c r="A43" s="28"/>
      <c r="B43" s="31" t="s">
        <v>6</v>
      </c>
      <c r="C43" s="33" t="s">
        <v>34</v>
      </c>
      <c r="D43" s="37" t="s">
        <v>48</v>
      </c>
      <c r="E43" s="41">
        <f t="shared" si="1"/>
        <v>34650000</v>
      </c>
      <c r="F43" s="46">
        <v>0</v>
      </c>
      <c r="G43" s="51">
        <v>0</v>
      </c>
      <c r="H43" s="46">
        <v>0</v>
      </c>
      <c r="I43" s="51">
        <v>0</v>
      </c>
      <c r="J43" s="46">
        <v>0</v>
      </c>
      <c r="K43" s="51">
        <v>0</v>
      </c>
      <c r="L43" s="46">
        <v>0</v>
      </c>
      <c r="M43" s="51">
        <v>0</v>
      </c>
      <c r="N43" s="46">
        <f>17325000+17325000</f>
        <v>34650000</v>
      </c>
      <c r="O43" s="51"/>
      <c r="P43" s="46"/>
      <c r="Q43" s="51"/>
    </row>
    <row r="44" spans="1:17" s="20" customFormat="1" ht="60" customHeight="1" x14ac:dyDescent="0.2">
      <c r="A44" s="28"/>
      <c r="B44" s="31" t="s">
        <v>8</v>
      </c>
      <c r="C44" s="33" t="s">
        <v>34</v>
      </c>
      <c r="D44" s="37" t="s">
        <v>49</v>
      </c>
      <c r="E44" s="41">
        <f t="shared" si="1"/>
        <v>28700000</v>
      </c>
      <c r="F44" s="46">
        <v>0</v>
      </c>
      <c r="G44" s="51">
        <v>0</v>
      </c>
      <c r="H44" s="46">
        <v>0</v>
      </c>
      <c r="I44" s="51">
        <v>0</v>
      </c>
      <c r="J44" s="46">
        <v>0</v>
      </c>
      <c r="K44" s="51">
        <v>0</v>
      </c>
      <c r="L44" s="46">
        <v>0</v>
      </c>
      <c r="M44" s="51">
        <v>0</v>
      </c>
      <c r="N44" s="46">
        <f>14350000+14350000</f>
        <v>28700000</v>
      </c>
      <c r="O44" s="51"/>
      <c r="P44" s="46"/>
      <c r="Q44" s="51"/>
    </row>
    <row r="45" spans="1:17" s="20" customFormat="1" ht="60" customHeight="1" x14ac:dyDescent="0.2">
      <c r="A45" s="28"/>
      <c r="B45" s="31" t="s">
        <v>8</v>
      </c>
      <c r="C45" s="33" t="s">
        <v>34</v>
      </c>
      <c r="D45" s="37" t="s">
        <v>50</v>
      </c>
      <c r="E45" s="41">
        <f t="shared" si="1"/>
        <v>9278500</v>
      </c>
      <c r="F45" s="46">
        <v>0</v>
      </c>
      <c r="G45" s="51">
        <v>0</v>
      </c>
      <c r="H45" s="46">
        <v>0</v>
      </c>
      <c r="I45" s="51">
        <v>0</v>
      </c>
      <c r="J45" s="46">
        <v>0</v>
      </c>
      <c r="K45" s="51">
        <v>0</v>
      </c>
      <c r="L45" s="46">
        <v>0</v>
      </c>
      <c r="M45" s="51">
        <v>0</v>
      </c>
      <c r="N45" s="46">
        <v>9278500</v>
      </c>
      <c r="O45" s="51"/>
      <c r="P45" s="46"/>
      <c r="Q45" s="51"/>
    </row>
    <row r="46" spans="1:17" s="20" customFormat="1" ht="60" customHeight="1" x14ac:dyDescent="0.2">
      <c r="A46" s="28"/>
      <c r="B46" s="31" t="s">
        <v>6</v>
      </c>
      <c r="C46" s="33" t="s">
        <v>34</v>
      </c>
      <c r="D46" s="37" t="s">
        <v>54</v>
      </c>
      <c r="E46" s="41">
        <f t="shared" si="1"/>
        <v>28140000</v>
      </c>
      <c r="F46" s="46">
        <v>0</v>
      </c>
      <c r="G46" s="51">
        <v>0</v>
      </c>
      <c r="H46" s="46">
        <v>0</v>
      </c>
      <c r="I46" s="51">
        <v>0</v>
      </c>
      <c r="J46" s="46">
        <v>0</v>
      </c>
      <c r="K46" s="51">
        <v>0</v>
      </c>
      <c r="L46" s="46">
        <v>0</v>
      </c>
      <c r="M46" s="51">
        <v>0</v>
      </c>
      <c r="N46" s="46">
        <f>14070000+14070000</f>
        <v>28140000</v>
      </c>
      <c r="O46" s="51"/>
      <c r="P46" s="46"/>
      <c r="Q46" s="51"/>
    </row>
    <row r="47" spans="1:17" s="20" customFormat="1" ht="60" customHeight="1" thickBot="1" x14ac:dyDescent="0.25">
      <c r="A47" s="28"/>
      <c r="B47" s="34" t="s">
        <v>1</v>
      </c>
      <c r="C47" s="35" t="s">
        <v>34</v>
      </c>
      <c r="D47" s="38" t="s">
        <v>51</v>
      </c>
      <c r="E47" s="42">
        <f t="shared" si="1"/>
        <v>12250000</v>
      </c>
      <c r="F47" s="47">
        <v>0</v>
      </c>
      <c r="G47" s="52">
        <v>0</v>
      </c>
      <c r="H47" s="47">
        <v>0</v>
      </c>
      <c r="I47" s="52">
        <v>0</v>
      </c>
      <c r="J47" s="47">
        <v>0</v>
      </c>
      <c r="K47" s="52">
        <v>0</v>
      </c>
      <c r="L47" s="47">
        <v>0</v>
      </c>
      <c r="M47" s="52">
        <v>0</v>
      </c>
      <c r="N47" s="47">
        <f>6125000+6125000</f>
        <v>12250000</v>
      </c>
      <c r="O47" s="52"/>
      <c r="P47" s="47"/>
      <c r="Q47" s="52"/>
    </row>
    <row r="48" spans="1:17" ht="44.25" customHeight="1" thickBot="1" x14ac:dyDescent="0.25">
      <c r="A48" s="5"/>
      <c r="B48" s="82" t="s">
        <v>30</v>
      </c>
      <c r="C48" s="83"/>
      <c r="D48" s="39"/>
      <c r="E48" s="43">
        <f>SUM(E25:E47)</f>
        <v>460456998</v>
      </c>
      <c r="F48" s="48">
        <f>SUM(F25:F47)</f>
        <v>0</v>
      </c>
      <c r="G48" s="53">
        <f t="shared" ref="G48:Q48" si="2">SUM(G25:G47)</f>
        <v>18558999</v>
      </c>
      <c r="H48" s="48">
        <f t="shared" si="2"/>
        <v>0</v>
      </c>
      <c r="I48" s="53">
        <f t="shared" si="2"/>
        <v>0</v>
      </c>
      <c r="J48" s="48">
        <f t="shared" si="2"/>
        <v>0</v>
      </c>
      <c r="K48" s="53">
        <f t="shared" si="2"/>
        <v>10400000</v>
      </c>
      <c r="L48" s="48">
        <f t="shared" si="2"/>
        <v>5400000</v>
      </c>
      <c r="M48" s="53">
        <f t="shared" si="2"/>
        <v>30512500</v>
      </c>
      <c r="N48" s="48">
        <f t="shared" si="2"/>
        <v>395585499</v>
      </c>
      <c r="O48" s="64">
        <f t="shared" si="2"/>
        <v>0</v>
      </c>
      <c r="P48" s="65">
        <f t="shared" si="2"/>
        <v>0</v>
      </c>
      <c r="Q48" s="64">
        <f t="shared" si="2"/>
        <v>0</v>
      </c>
    </row>
    <row r="49" spans="1:17" ht="12.75" customHeight="1" x14ac:dyDescent="0.2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12.75" customHeight="1" x14ac:dyDescent="0.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1:17" ht="12.75" customHeight="1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7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</row>
    <row r="53" spans="1:17" ht="12.75" customHeight="1" x14ac:dyDescent="0.2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1:17" ht="12.7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.75" customHeight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12.75" customHeight="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12.75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12.7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12.75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12.75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12.75" customHeight="1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12.7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.75" customHeight="1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12.75" customHeight="1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12.7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12.75" customHeigh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12.75" customHeight="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12.75" customHeight="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12.75" customHeight="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12.75" customHeight="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12.75" customHeight="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12.75" customHeight="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12.75" customHeight="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12.75" customHeight="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12.7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7"/>
    </row>
    <row r="895" spans="1:17" ht="12.75" customHeight="1" x14ac:dyDescent="0.2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7"/>
    </row>
    <row r="896" spans="1:17" ht="12.75" customHeight="1" x14ac:dyDescent="0.2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7"/>
    </row>
    <row r="897" spans="1:17" ht="12.75" customHeight="1" x14ac:dyDescent="0.2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7"/>
    </row>
    <row r="898" spans="1:17" ht="12.75" customHeight="1" x14ac:dyDescent="0.2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7"/>
    </row>
    <row r="899" spans="1:17" ht="12.75" customHeight="1" x14ac:dyDescent="0.2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7"/>
    </row>
    <row r="900" spans="1:17" ht="12.75" customHeight="1" x14ac:dyDescent="0.2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7"/>
    </row>
    <row r="901" spans="1:17" ht="12.75" customHeight="1" x14ac:dyDescent="0.2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7"/>
    </row>
    <row r="902" spans="1:17" ht="12.75" customHeight="1" x14ac:dyDescent="0.2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7"/>
    </row>
    <row r="903" spans="1:17" ht="12.75" customHeight="1" x14ac:dyDescent="0.2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7"/>
    </row>
    <row r="904" spans="1:17" ht="12.75" customHeight="1" x14ac:dyDescent="0.2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7"/>
    </row>
    <row r="905" spans="1:17" ht="12.75" customHeight="1" x14ac:dyDescent="0.2">
      <c r="A905" s="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7"/>
    </row>
    <row r="906" spans="1:17" ht="12.75" customHeight="1" x14ac:dyDescent="0.2">
      <c r="A906" s="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7"/>
    </row>
    <row r="907" spans="1:17" ht="12.75" customHeight="1" x14ac:dyDescent="0.2">
      <c r="A907" s="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7"/>
    </row>
    <row r="908" spans="1:17" ht="12.75" customHeight="1" x14ac:dyDescent="0.2">
      <c r="A908" s="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7"/>
    </row>
    <row r="909" spans="1:17" ht="12.75" customHeight="1" x14ac:dyDescent="0.2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7"/>
    </row>
    <row r="910" spans="1:17" ht="12.75" customHeight="1" x14ac:dyDescent="0.2">
      <c r="A910" s="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7"/>
    </row>
    <row r="911" spans="1:17" ht="12.75" customHeight="1" x14ac:dyDescent="0.2">
      <c r="A911" s="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7"/>
    </row>
    <row r="912" spans="1:17" ht="12.75" customHeight="1" x14ac:dyDescent="0.2">
      <c r="A912" s="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7"/>
    </row>
    <row r="913" spans="1:17" ht="12.75" customHeight="1" x14ac:dyDescent="0.2">
      <c r="A913" s="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7"/>
    </row>
    <row r="914" spans="1:17" ht="12.75" customHeight="1" x14ac:dyDescent="0.2">
      <c r="A914" s="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7"/>
    </row>
    <row r="915" spans="1:17" ht="12.75" customHeight="1" x14ac:dyDescent="0.2">
      <c r="A915" s="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7"/>
    </row>
    <row r="916" spans="1:17" ht="12.75" customHeight="1" x14ac:dyDescent="0.2">
      <c r="A916" s="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7"/>
    </row>
    <row r="917" spans="1:17" ht="12.75" customHeight="1" x14ac:dyDescent="0.2">
      <c r="A917" s="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7"/>
    </row>
    <row r="918" spans="1:17" ht="12.75" customHeight="1" x14ac:dyDescent="0.2">
      <c r="A918" s="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7"/>
    </row>
    <row r="919" spans="1:17" ht="12.75" customHeight="1" x14ac:dyDescent="0.2">
      <c r="A919" s="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7"/>
    </row>
    <row r="920" spans="1:17" ht="12.75" customHeight="1" x14ac:dyDescent="0.2">
      <c r="A920" s="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7"/>
    </row>
    <row r="921" spans="1:17" ht="12.75" customHeight="1" x14ac:dyDescent="0.2">
      <c r="A921" s="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7"/>
    </row>
    <row r="922" spans="1:17" ht="12.75" customHeight="1" x14ac:dyDescent="0.2">
      <c r="A922" s="17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9"/>
    </row>
  </sheetData>
  <autoFilter ref="A24:Q48"/>
  <mergeCells count="12">
    <mergeCell ref="F23:Q23"/>
    <mergeCell ref="C20:Q21"/>
    <mergeCell ref="C16:Q18"/>
    <mergeCell ref="B48:C48"/>
    <mergeCell ref="B8:D8"/>
    <mergeCell ref="B11:D11"/>
    <mergeCell ref="B16:B18"/>
    <mergeCell ref="B20:B21"/>
    <mergeCell ref="B23:B24"/>
    <mergeCell ref="C23:C24"/>
    <mergeCell ref="D23:D24"/>
    <mergeCell ref="E23:E24"/>
  </mergeCells>
  <conditionalFormatting sqref="F6:F7 E8:F10 E11:E15 F15 E19:F19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5:B47">
      <formula1>"SIAD,SIAD (TIC),GASTOS DE ADMINISTRACIÓN,CONTRATACIÓN ENTIDAD PÚBLICA,CONTRATACIÓN ENTIDAD PRIVADA,TRANSFERENCIAS"</formula1>
    </dataValidation>
  </dataValidations>
  <pageMargins left="0.23622047244094491" right="0.23622047244094491" top="0.74803149606299213" bottom="0.74803149606299213" header="0.31496062992125984" footer="0.31496062992125984"/>
  <pageSetup paperSize="5" scale="29"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Yazmin Saavedra Salas</cp:lastModifiedBy>
  <cp:lastPrinted>2025-10-27T18:41:48Z</cp:lastPrinted>
  <dcterms:created xsi:type="dcterms:W3CDTF">2025-02-25T15:07:20Z</dcterms:created>
  <dcterms:modified xsi:type="dcterms:W3CDTF">2025-11-03T12:57:28Z</dcterms:modified>
</cp:coreProperties>
</file>